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<sst xmlns="http://schemas.openxmlformats.org/spreadsheetml/2006/main" count="15" uniqueCount="15">
  <si>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地块序号</t>
  </si>
  <si>
    <t>占地面积</t>
  </si>
  <si>
    <t>容积率</t>
  </si>
  <si>
    <t>建筑面积</t>
  </si>
  <si>
    <t>住宅比例</t>
  </si>
  <si>
    <t>住宅面积</t>
  </si>
  <si>
    <t>商业建面</t>
  </si>
  <si>
    <t>商住合计</t>
  </si>
  <si>
    <t>剩余自由面积</t>
  </si>
  <si>
    <t>住宅楼面价</t>
  </si>
  <si>
    <t>商业楼面价</t>
  </si>
  <si>
    <t>住宅地价款</t>
  </si>
  <si>
    <t>商业地价款</t>
  </si>
  <si>
    <t>地价合计</t>
  </si>
  <si>
    <t>17b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</si>
</sst>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K10" sqref="K10"/>
    </sheetView>
  </sheetViews>
  <sheetFormatPr defaultColWidth="9" defaultRowHeight="13.5" outlineLevelRow="3"/>
  <cols>
    <col min="3" max="3" width="12.7964601769912"/>
    <col min="8" max="8" width="9.53097345132743"/>
    <col min="9" max="11" width="13.4336283185841" customWidth="1"/>
    <col min="12" max="12" width="11.3097345132743" customWidth="1"/>
    <col min="13" max="14" width="9.53097345132743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>
        <v>21400</v>
      </c>
      <c r="C2">
        <v>4.65</v>
      </c>
      <c r="D2">
        <f>B2*C2</f>
        <v>99510</v>
      </c>
      <c r="E2" s="1">
        <v>0.29</v>
      </c>
      <c r="F2">
        <f>D2*E2</f>
        <v>28857.9</v>
      </c>
      <c r="G2">
        <v>15000</v>
      </c>
      <c r="H2">
        <f>F2+G2</f>
        <v>43857.9</v>
      </c>
      <c r="I2">
        <f>D2-H2</f>
        <v>55652.1</v>
      </c>
      <c r="J2">
        <v>13000</v>
      </c>
      <c r="K2">
        <v>3000</v>
      </c>
      <c r="L2">
        <f>F2*J2/10000</f>
        <v>37515.27</v>
      </c>
      <c r="M2">
        <f>(G2+I2)*K2/10000</f>
        <v>21195.63</v>
      </c>
      <c r="N2">
        <f>L2+M2</f>
        <v>58710.9</v>
      </c>
    </row>
    <row r="3" spans="1:14">
      <c r="A3">
        <v>27</v>
      </c>
      <c r="B3">
        <v>48900</v>
      </c>
      <c r="C3">
        <v>3.4</v>
      </c>
      <c r="D3">
        <f>B3*C3</f>
        <v>166260</v>
      </c>
      <c r="E3" s="1">
        <v>0.53</v>
      </c>
      <c r="F3">
        <f>D3*E3</f>
        <v>88117.8</v>
      </c>
      <c r="G3">
        <v>16700</v>
      </c>
      <c r="H3">
        <f>F3+G3</f>
        <v>104817.8</v>
      </c>
      <c r="I3">
        <f>D3-H3</f>
        <v>61442.2</v>
      </c>
      <c r="J3">
        <v>13000</v>
      </c>
      <c r="K3">
        <v>3000</v>
      </c>
      <c r="L3">
        <f>F3*J3/10000</f>
        <v>114553.14</v>
      </c>
      <c r="M3">
        <f>(G3+I3)*K3/10000</f>
        <v>23442.66</v>
      </c>
      <c r="N3">
        <f>L3+M3</f>
        <v>137995.8</v>
      </c>
    </row>
    <row r="4" spans="2:14">
      <c r="B4">
        <f>SUM(B2:B3)</f>
        <v>70300</v>
      </c>
      <c r="C4">
        <f>D4/B4</f>
        <v>3.78051209103841</v>
      </c>
      <c r="D4">
        <f>SUM(D2:D3)</f>
        <v>265770</v>
      </c>
      <c r="N4">
        <f>SUM(N2:N3)</f>
        <v>196706.7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2023-11-13T07:43:54Z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